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tabRatio="886" activeTab="0"/>
  </bookViews>
  <sheets>
    <sheet name="Sheet1" sheetId="1" r:id="rId1"/>
  </sheets>
  <definedNames>
    <definedName name="_xlnm.Print_Area" localSheetId="0">'Sheet1'!$A$1:$S$48</definedName>
  </definedNames>
  <calcPr fullCalcOnLoad="1"/>
</workbook>
</file>

<file path=xl/sharedStrings.xml><?xml version="1.0" encoding="utf-8"?>
<sst xmlns="http://schemas.openxmlformats.org/spreadsheetml/2006/main" count="108" uniqueCount="49">
  <si>
    <t>椪積番号</t>
  </si>
  <si>
    <t>樹種</t>
  </si>
  <si>
    <t xml:space="preserve">(cm) </t>
  </si>
  <si>
    <t>(cm)</t>
  </si>
  <si>
    <t>伐採届</t>
  </si>
  <si>
    <t>(mm)</t>
  </si>
  <si>
    <t>計</t>
  </si>
  <si>
    <t>総数量</t>
  </si>
  <si>
    <t xml:space="preserve">今回作成年月日 </t>
  </si>
  <si>
    <r>
      <t>　　　　原　木　の　規　格　 （</t>
    </r>
    <r>
      <rPr>
        <sz val="10"/>
        <rFont val="ＭＳ ゴシック"/>
        <family val="3"/>
      </rPr>
      <t>認証ラベルから転記）</t>
    </r>
  </si>
  <si>
    <t>製 材 品 の 規 格</t>
  </si>
  <si>
    <t>今回使用量</t>
  </si>
  <si>
    <t>残数量</t>
  </si>
  <si>
    <t>　　  　(㎥)</t>
  </si>
  <si>
    <t>第 回</t>
  </si>
  <si>
    <t>長a</t>
  </si>
  <si>
    <t>径b</t>
  </si>
  <si>
    <t>幅e</t>
  </si>
  <si>
    <t>長さf</t>
  </si>
  <si>
    <t>厚g</t>
  </si>
  <si>
    <r>
      <t>(a×</t>
    </r>
    <r>
      <rPr>
        <sz val="10"/>
        <rFont val="ＭＳ ゴシック"/>
        <family val="3"/>
      </rPr>
      <t>b</t>
    </r>
    <r>
      <rPr>
        <sz val="9"/>
        <color indexed="8"/>
        <rFont val="ＭＳ ゴシック"/>
        <family val="3"/>
      </rPr>
      <t>×</t>
    </r>
    <r>
      <rPr>
        <sz val="10"/>
        <rFont val="ＭＳ ゴシック"/>
        <family val="3"/>
      </rPr>
      <t>b)</t>
    </r>
  </si>
  <si>
    <t>(D)/(A)</t>
  </si>
  <si>
    <r>
      <t>(</t>
    </r>
    <r>
      <rPr>
        <sz val="8"/>
        <rFont val="ＭＳ ゴシック"/>
        <family val="3"/>
      </rPr>
      <t>mm)</t>
    </r>
  </si>
  <si>
    <r>
      <t xml:space="preserve"> (e×f×g</t>
    </r>
    <r>
      <rPr>
        <sz val="10"/>
        <rFont val="ＭＳ ゴシック"/>
        <family val="3"/>
      </rPr>
      <t>)</t>
    </r>
    <r>
      <rPr>
        <sz val="9"/>
        <color indexed="8"/>
        <rFont val="ＭＳ ゴシック"/>
        <family val="3"/>
      </rPr>
      <t xml:space="preserve">  </t>
    </r>
  </si>
  <si>
    <t xml:space="preserve"> (本又は枚）</t>
  </si>
  <si>
    <t>(㎥)</t>
  </si>
  <si>
    <t xml:space="preserve">備考：(1) 製材品に使用した原木の認証ラベルを提出（持参）する。　　                                                                                               </t>
  </si>
  <si>
    <t xml:space="preserve">      (2) 原木の材積(Ａ)と製材品の材積(Ｂ)の比率（Ａ＞Ｄ）の歩留り目安を０．６以下とする。　</t>
  </si>
  <si>
    <t>前回</t>
  </si>
  <si>
    <t>№</t>
  </si>
  <si>
    <r>
      <t>福井県木材トレーサビリティ認証材の製材品整理簿</t>
    </r>
  </si>
  <si>
    <t>07800</t>
  </si>
  <si>
    <t>07763</t>
  </si>
  <si>
    <t>繰越</t>
  </si>
  <si>
    <t>項目</t>
  </si>
  <si>
    <t>（前回作成年月日）</t>
  </si>
  <si>
    <t>平成　　年　　月　　日</t>
  </si>
  <si>
    <t>杉</t>
  </si>
  <si>
    <t>記入例</t>
  </si>
  <si>
    <r>
      <t>材積</t>
    </r>
    <r>
      <rPr>
        <b/>
        <sz val="9"/>
        <color indexed="8"/>
        <rFont val="ＭＳ ゴシック"/>
        <family val="3"/>
      </rPr>
      <t>㎥(</t>
    </r>
    <r>
      <rPr>
        <b/>
        <sz val="10"/>
        <color indexed="8"/>
        <rFont val="ＭＳ ゴシック"/>
        <family val="3"/>
      </rPr>
      <t>Ａ)</t>
    </r>
  </si>
  <si>
    <r>
      <t>材積(B)</t>
    </r>
    <r>
      <rPr>
        <b/>
        <sz val="9"/>
        <color indexed="8"/>
        <rFont val="ＭＳ ゴシック"/>
        <family val="3"/>
      </rPr>
      <t xml:space="preserve"> (㎥)</t>
    </r>
  </si>
  <si>
    <t>確認☑</t>
  </si>
  <si>
    <t>材積(D2)</t>
  </si>
  <si>
    <t>材積(D3)</t>
  </si>
  <si>
    <t>数量(C1)</t>
  </si>
  <si>
    <t>数量(C2)</t>
  </si>
  <si>
    <t>数量(C3)</t>
  </si>
  <si>
    <t>材積(D1)</t>
  </si>
  <si>
    <t>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</si>
</sst>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  <numFmt numFmtId="183" formatCode="0;_᐀"/>
    <numFmt numFmtId="184" formatCode="0;_谀"/>
    <numFmt numFmtId="185" formatCode="0.0;_谀"/>
    <numFmt numFmtId="186" formatCode="0.00;_谀"/>
    <numFmt numFmtId="187" formatCode="0;_氀"/>
    <numFmt numFmtId="188" formatCode="0.0;_氀"/>
    <numFmt numFmtId="189" formatCode="0.00;_氀"/>
    <numFmt numFmtId="190" formatCode="0.000_ "/>
    <numFmt numFmtId="191" formatCode="[$-411]ge\.m\.d;@"/>
    <numFmt numFmtId="192" formatCode="0.00_);[Red]\(0.00\)"/>
    <numFmt numFmtId="193" formatCode="0_);[Red]\(0\)"/>
    <numFmt numFmtId="194" formatCode="mmm\-yyyy"/>
    <numFmt numFmtId="195" formatCode="0.000_);[Red]\(0.000\)"/>
    <numFmt numFmtId="196" formatCode="0.0_);[Red]\(0.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b/>
      <sz val="12"/>
      <color indexed="8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93" fontId="5" fillId="0" borderId="10" xfId="0" applyNumberFormat="1" applyFont="1" applyFill="1" applyBorder="1" applyAlignment="1">
      <alignment horizontal="right" vertical="center"/>
    </xf>
    <xf numFmtId="195" fontId="5" fillId="0" borderId="10" xfId="0" applyNumberFormat="1" applyFont="1" applyFill="1" applyBorder="1" applyAlignment="1">
      <alignment horizontal="right" vertical="center"/>
    </xf>
    <xf numFmtId="193" fontId="6" fillId="0" borderId="10" xfId="0" applyNumberFormat="1" applyFont="1" applyFill="1" applyBorder="1" applyAlignment="1">
      <alignment horizontal="right" vertical="center"/>
    </xf>
    <xf numFmtId="195" fontId="6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left" inden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3" fontId="5" fillId="0" borderId="14" xfId="0" applyNumberFormat="1" applyFont="1" applyFill="1" applyBorder="1" applyAlignment="1">
      <alignment horizontal="right" vertical="center" wrapText="1"/>
    </xf>
    <xf numFmtId="193" fontId="5" fillId="0" borderId="21" xfId="0" applyNumberFormat="1" applyFont="1" applyFill="1" applyBorder="1" applyAlignment="1">
      <alignment horizontal="right" vertical="center" wrapText="1"/>
    </xf>
    <xf numFmtId="195" fontId="5" fillId="0" borderId="14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182" fontId="5" fillId="0" borderId="23" xfId="0" applyNumberFormat="1" applyFont="1" applyFill="1" applyBorder="1" applyAlignment="1">
      <alignment horizontal="right" vertical="center" wrapText="1"/>
    </xf>
    <xf numFmtId="182" fontId="5" fillId="0" borderId="14" xfId="0" applyNumberFormat="1" applyFont="1" applyFill="1" applyBorder="1" applyAlignment="1">
      <alignment horizontal="right" vertical="center" wrapText="1"/>
    </xf>
    <xf numFmtId="182" fontId="5" fillId="0" borderId="21" xfId="0" applyNumberFormat="1" applyFont="1" applyFill="1" applyBorder="1" applyAlignment="1">
      <alignment horizontal="right" vertical="center" wrapText="1"/>
    </xf>
    <xf numFmtId="193" fontId="5" fillId="0" borderId="2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90" fontId="5" fillId="0" borderId="14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93" fontId="5" fillId="0" borderId="14" xfId="0" applyNumberFormat="1" applyFont="1" applyFill="1" applyBorder="1" applyAlignment="1">
      <alignment horizontal="right" vertical="center"/>
    </xf>
    <xf numFmtId="193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182" fontId="5" fillId="0" borderId="23" xfId="0" applyNumberFormat="1" applyFont="1" applyFill="1" applyBorder="1" applyAlignment="1">
      <alignment horizontal="right" vertical="center"/>
    </xf>
    <xf numFmtId="182" fontId="5" fillId="0" borderId="14" xfId="0" applyNumberFormat="1" applyFont="1" applyFill="1" applyBorder="1" applyAlignment="1">
      <alignment horizontal="right" vertical="center"/>
    </xf>
    <xf numFmtId="182" fontId="5" fillId="0" borderId="21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93" fontId="5" fillId="0" borderId="12" xfId="0" applyNumberFormat="1" applyFont="1" applyFill="1" applyBorder="1" applyAlignment="1">
      <alignment horizontal="right" vertical="center"/>
    </xf>
    <xf numFmtId="193" fontId="5" fillId="0" borderId="15" xfId="0" applyNumberFormat="1" applyFont="1" applyFill="1" applyBorder="1" applyAlignment="1">
      <alignment horizontal="right" vertical="center"/>
    </xf>
    <xf numFmtId="195" fontId="5" fillId="0" borderId="24" xfId="0" applyNumberFormat="1" applyFont="1" applyFill="1" applyBorder="1" applyAlignment="1">
      <alignment horizontal="right" vertical="center" wrapText="1"/>
    </xf>
    <xf numFmtId="190" fontId="5" fillId="0" borderId="24" xfId="0" applyNumberFormat="1" applyFont="1" applyFill="1" applyBorder="1" applyAlignment="1">
      <alignment horizontal="right" vertical="center" wrapText="1"/>
    </xf>
    <xf numFmtId="182" fontId="5" fillId="0" borderId="25" xfId="0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horizontal="right" vertical="center"/>
    </xf>
    <xf numFmtId="182" fontId="5" fillId="0" borderId="26" xfId="0" applyNumberFormat="1" applyFont="1" applyFill="1" applyBorder="1" applyAlignment="1">
      <alignment horizontal="right" vertical="center"/>
    </xf>
    <xf numFmtId="193" fontId="5" fillId="0" borderId="2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93" fontId="5" fillId="0" borderId="27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top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indent="1"/>
    </xf>
    <xf numFmtId="195" fontId="5" fillId="0" borderId="21" xfId="0" applyNumberFormat="1" applyFont="1" applyFill="1" applyBorder="1" applyAlignment="1">
      <alignment horizontal="right" vertical="center" wrapText="1"/>
    </xf>
    <xf numFmtId="195" fontId="5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195" fontId="5" fillId="0" borderId="26" xfId="0" applyNumberFormat="1" applyFont="1" applyFill="1" applyBorder="1" applyAlignment="1">
      <alignment horizontal="right" vertical="center" wrapText="1"/>
    </xf>
    <xf numFmtId="193" fontId="5" fillId="0" borderId="25" xfId="0" applyNumberFormat="1" applyFont="1" applyFill="1" applyBorder="1" applyAlignment="1">
      <alignment horizontal="right" vertical="center"/>
    </xf>
    <xf numFmtId="195" fontId="5" fillId="0" borderId="24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58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38100</xdr:rowOff>
    </xdr:from>
    <xdr:to>
      <xdr:col>8</xdr:col>
      <xdr:colOff>66675</xdr:colOff>
      <xdr:row>18</xdr:row>
      <xdr:rowOff>304800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43175" y="4257675"/>
          <a:ext cx="2581275" cy="2609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福井県木材組合連合会認証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椪積番号　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07800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第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1886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樹　　種　　　杉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寸　　法　　長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径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者　　美山　３６２－４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採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伐採箇所　　福井市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福井県木材市売（協）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4</xdr:col>
      <xdr:colOff>304800</xdr:colOff>
      <xdr:row>16</xdr:row>
      <xdr:rowOff>304800</xdr:rowOff>
    </xdr:from>
    <xdr:to>
      <xdr:col>5</xdr:col>
      <xdr:colOff>419100</xdr:colOff>
      <xdr:row>18</xdr:row>
      <xdr:rowOff>47625</xdr:rowOff>
    </xdr:to>
    <xdr:pic>
      <xdr:nvPicPr>
        <xdr:cNvPr id="2" name="図 3" descr="説明: img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6086475"/>
          <a:ext cx="676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16</xdr:row>
      <xdr:rowOff>323850</xdr:rowOff>
    </xdr:from>
    <xdr:to>
      <xdr:col>7</xdr:col>
      <xdr:colOff>400050</xdr:colOff>
      <xdr:row>17</xdr:row>
      <xdr:rowOff>342900</xdr:rowOff>
    </xdr:to>
    <xdr:pic>
      <xdr:nvPicPr>
        <xdr:cNvPr id="3" name="図 4" descr="説明: img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105525"/>
          <a:ext cx="1066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35</xdr:row>
      <xdr:rowOff>371475</xdr:rowOff>
    </xdr:from>
    <xdr:to>
      <xdr:col>8</xdr:col>
      <xdr:colOff>76200</xdr:colOff>
      <xdr:row>42</xdr:row>
      <xdr:rowOff>342900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571750" y="12925425"/>
          <a:ext cx="2562225" cy="270510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福井県木材組合連合会認証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椪積番号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07763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1886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樹　　種　　　杉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寸　　法　　長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径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者　　○○木材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　　有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伐採箇所　福井市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福井県木材市売（協）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4</xdr:col>
      <xdr:colOff>314325</xdr:colOff>
      <xdr:row>40</xdr:row>
      <xdr:rowOff>266700</xdr:rowOff>
    </xdr:from>
    <xdr:to>
      <xdr:col>5</xdr:col>
      <xdr:colOff>438150</xdr:colOff>
      <xdr:row>42</xdr:row>
      <xdr:rowOff>9525</xdr:rowOff>
    </xdr:to>
    <xdr:pic>
      <xdr:nvPicPr>
        <xdr:cNvPr id="5" name="図 6" descr="説明: img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477327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40</xdr:row>
      <xdr:rowOff>266700</xdr:rowOff>
    </xdr:from>
    <xdr:to>
      <xdr:col>7</xdr:col>
      <xdr:colOff>333375</xdr:colOff>
      <xdr:row>41</xdr:row>
      <xdr:rowOff>247650</xdr:rowOff>
    </xdr:to>
    <xdr:pic>
      <xdr:nvPicPr>
        <xdr:cNvPr id="6" name="図 7" descr="説明: img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14773275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523875</xdr:colOff>
      <xdr:row>11</xdr:row>
      <xdr:rowOff>0</xdr:rowOff>
    </xdr:to>
    <xdr:sp>
      <xdr:nvSpPr>
        <xdr:cNvPr id="7" name="四角形吹き出し 12"/>
        <xdr:cNvSpPr>
          <a:spLocks/>
        </xdr:cNvSpPr>
      </xdr:nvSpPr>
      <xdr:spPr>
        <a:xfrm>
          <a:off x="2571750" y="3057525"/>
          <a:ext cx="1619250" cy="771525"/>
        </a:xfrm>
        <a:prstGeom prst="wedgeRectCallout">
          <a:avLst>
            <a:gd name="adj1" fmla="val -18643"/>
            <a:gd name="adj2" fmla="val 10200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認証ラベルを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貼付して下さい。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6</xdr:col>
      <xdr:colOff>495300</xdr:colOff>
      <xdr:row>34</xdr:row>
      <xdr:rowOff>371475</xdr:rowOff>
    </xdr:to>
    <xdr:sp>
      <xdr:nvSpPr>
        <xdr:cNvPr id="8" name="四角形吹き出し 13"/>
        <xdr:cNvSpPr>
          <a:spLocks/>
        </xdr:cNvSpPr>
      </xdr:nvSpPr>
      <xdr:spPr>
        <a:xfrm>
          <a:off x="2543175" y="11772900"/>
          <a:ext cx="1619250" cy="762000"/>
        </a:xfrm>
        <a:prstGeom prst="wedgeRectCallout">
          <a:avLst>
            <a:gd name="adj1" fmla="val -18643"/>
            <a:gd name="adj2" fmla="val 10200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認証ラベルを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貼付して下さい。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8.875" style="6" customWidth="1"/>
    <col min="2" max="2" width="9.625" style="5" customWidth="1"/>
    <col min="3" max="3" width="8.00390625" style="5" customWidth="1"/>
    <col min="4" max="4" width="6.875" style="5" customWidth="1"/>
    <col min="5" max="6" width="7.375" style="6" customWidth="1"/>
    <col min="7" max="7" width="9.375" style="6" bestFit="1" customWidth="1"/>
    <col min="8" max="8" width="8.875" style="6" customWidth="1"/>
    <col min="9" max="9" width="12.125" style="6" customWidth="1"/>
    <col min="10" max="10" width="8.00390625" style="6" customWidth="1"/>
    <col min="11" max="12" width="8.875" style="6" customWidth="1"/>
    <col min="13" max="13" width="11.125" style="6" customWidth="1"/>
    <col min="14" max="18" width="9.75390625" style="6" customWidth="1"/>
    <col min="19" max="19" width="11.25390625" style="6" customWidth="1"/>
    <col min="20" max="20" width="8.875" style="6" customWidth="1"/>
  </cols>
  <sheetData>
    <row r="1" spans="1:18" ht="24" customHeight="1">
      <c r="A1" s="8"/>
      <c r="I1" s="67"/>
      <c r="K1" s="9"/>
      <c r="R1" s="68" t="s">
        <v>38</v>
      </c>
    </row>
    <row r="2" spans="1:19" ht="24" customHeight="1">
      <c r="A2" s="69" t="s">
        <v>30</v>
      </c>
      <c r="C2" s="7"/>
      <c r="L2" s="8" t="s">
        <v>8</v>
      </c>
      <c r="N2" s="84">
        <v>41445</v>
      </c>
      <c r="O2" s="85"/>
      <c r="P2" s="86"/>
      <c r="R2" s="10" t="s">
        <v>29</v>
      </c>
      <c r="S2" s="11">
        <v>1</v>
      </c>
    </row>
    <row r="3" spans="12:16" ht="24" customHeight="1">
      <c r="L3" s="9" t="s">
        <v>35</v>
      </c>
      <c r="N3" s="84" t="s">
        <v>36</v>
      </c>
      <c r="O3" s="85"/>
      <c r="P3" s="86"/>
    </row>
    <row r="4" spans="1:20" ht="26.25" customHeight="1">
      <c r="A4" s="87" t="s">
        <v>9</v>
      </c>
      <c r="B4" s="87"/>
      <c r="C4" s="87"/>
      <c r="D4" s="87"/>
      <c r="E4" s="87"/>
      <c r="F4" s="87"/>
      <c r="G4" s="91"/>
      <c r="H4" s="91"/>
      <c r="I4" s="91"/>
      <c r="J4" s="88" t="s">
        <v>10</v>
      </c>
      <c r="K4" s="89"/>
      <c r="L4" s="89"/>
      <c r="M4" s="92"/>
      <c r="N4" s="93" t="s">
        <v>7</v>
      </c>
      <c r="O4" s="93"/>
      <c r="P4" s="93" t="s">
        <v>11</v>
      </c>
      <c r="Q4" s="94"/>
      <c r="R4" s="83" t="s">
        <v>12</v>
      </c>
      <c r="S4" s="83" t="s">
        <v>13</v>
      </c>
      <c r="T4" s="5"/>
    </row>
    <row r="5" spans="1:20" ht="29.25" customHeight="1">
      <c r="A5" s="79" t="s">
        <v>34</v>
      </c>
      <c r="B5" s="80" t="s">
        <v>0</v>
      </c>
      <c r="C5" s="80" t="s">
        <v>14</v>
      </c>
      <c r="D5" s="80" t="s">
        <v>1</v>
      </c>
      <c r="E5" s="15" t="s">
        <v>15</v>
      </c>
      <c r="F5" s="16" t="s">
        <v>16</v>
      </c>
      <c r="G5" s="17" t="s">
        <v>39</v>
      </c>
      <c r="H5" s="81" t="s">
        <v>4</v>
      </c>
      <c r="I5" s="15" t="s">
        <v>41</v>
      </c>
      <c r="J5" s="18" t="s">
        <v>17</v>
      </c>
      <c r="K5" s="15" t="s">
        <v>18</v>
      </c>
      <c r="L5" s="16" t="s">
        <v>19</v>
      </c>
      <c r="M5" s="19" t="s">
        <v>40</v>
      </c>
      <c r="N5" s="20" t="s">
        <v>44</v>
      </c>
      <c r="O5" s="12" t="s">
        <v>47</v>
      </c>
      <c r="P5" s="20" t="s">
        <v>45</v>
      </c>
      <c r="Q5" s="12" t="s">
        <v>42</v>
      </c>
      <c r="R5" s="13" t="s">
        <v>46</v>
      </c>
      <c r="S5" s="21" t="s">
        <v>43</v>
      </c>
      <c r="T5" s="5"/>
    </row>
    <row r="6" spans="1:20" ht="20.25" customHeight="1">
      <c r="A6" s="79"/>
      <c r="B6" s="80"/>
      <c r="C6" s="80"/>
      <c r="D6" s="80"/>
      <c r="E6" s="22" t="s">
        <v>2</v>
      </c>
      <c r="F6" s="23" t="s">
        <v>3</v>
      </c>
      <c r="G6" s="24" t="s">
        <v>20</v>
      </c>
      <c r="H6" s="82"/>
      <c r="I6" s="25" t="s">
        <v>21</v>
      </c>
      <c r="J6" s="26" t="s">
        <v>5</v>
      </c>
      <c r="K6" s="22" t="s">
        <v>5</v>
      </c>
      <c r="L6" s="27" t="s">
        <v>22</v>
      </c>
      <c r="M6" s="24" t="s">
        <v>23</v>
      </c>
      <c r="N6" s="28" t="s">
        <v>24</v>
      </c>
      <c r="O6" s="24" t="s">
        <v>25</v>
      </c>
      <c r="P6" s="28" t="s">
        <v>24</v>
      </c>
      <c r="Q6" s="24" t="s">
        <v>25</v>
      </c>
      <c r="R6" s="29" t="s">
        <v>24</v>
      </c>
      <c r="S6" s="30" t="s">
        <v>25</v>
      </c>
      <c r="T6" s="5"/>
    </row>
    <row r="7" spans="1:21" ht="30.75" customHeight="1">
      <c r="A7" s="14" t="s">
        <v>33</v>
      </c>
      <c r="B7" s="31"/>
      <c r="C7" s="32"/>
      <c r="D7" s="32"/>
      <c r="E7" s="33"/>
      <c r="F7" s="34"/>
      <c r="G7" s="35">
        <f>IF((ROUNDDOWN(E7*F7*F7/1000000,3))=0,"",((ROUNDDOWN(E7*F7*F7/1000000,3))))</f>
      </c>
      <c r="H7" s="36"/>
      <c r="I7" s="14" t="s">
        <v>28</v>
      </c>
      <c r="J7" s="37"/>
      <c r="K7" s="38"/>
      <c r="L7" s="39"/>
      <c r="M7" s="70">
        <f>IF((ROUNDDOWN(J7*K7*L7/1000000000,3))=0,"",((ROUNDDOWN(J7*K7*L7/1000000000,3))))</f>
      </c>
      <c r="N7" s="45"/>
      <c r="O7" s="35">
        <f>IF(ISERROR(M7*N7),"",M7*N7)</f>
      </c>
      <c r="P7" s="45"/>
      <c r="Q7" s="35">
        <f>IF(ISERROR(P7*M7),"",P7*M7)</f>
      </c>
      <c r="R7" s="40">
        <f>IF(P7&gt;0,(N7-P7),"")</f>
      </c>
      <c r="S7" s="71">
        <f>IF(ISERROR(O7-Q7),"",O7-Q7)</f>
      </c>
      <c r="T7" s="41"/>
      <c r="U7">
        <f>IF(ISERROR(Q5-S5),"",Q5-S5)</f>
      </c>
    </row>
    <row r="8" spans="1:20" ht="30.75" customHeight="1">
      <c r="A8" s="14"/>
      <c r="B8" s="31" t="s">
        <v>31</v>
      </c>
      <c r="C8" s="32">
        <v>1886</v>
      </c>
      <c r="D8" s="32" t="s">
        <v>37</v>
      </c>
      <c r="E8" s="33">
        <v>400</v>
      </c>
      <c r="F8" s="34">
        <v>44</v>
      </c>
      <c r="G8" s="35">
        <f aca="true" t="shared" si="0" ref="G8:G21">IF((ROUNDDOWN(E8*F8*F8/1000000,3))=0,"",((ROUNDDOWN(E8*F8*F8/1000000,3))))</f>
        <v>0.774</v>
      </c>
      <c r="H8" s="36" t="s">
        <v>48</v>
      </c>
      <c r="I8" s="42">
        <f>IF(ISERROR(O8/G8),"",O8/G8)</f>
        <v>0.599483204134367</v>
      </c>
      <c r="J8" s="37">
        <v>210</v>
      </c>
      <c r="K8" s="38">
        <v>1880</v>
      </c>
      <c r="L8" s="39">
        <v>12</v>
      </c>
      <c r="M8" s="70">
        <f aca="true" t="shared" si="1" ref="M8:M21">IF((ROUNDDOWN(J8*K8*L8/1000000000,3))=0,"",((ROUNDDOWN(J8*K8*L8/1000000000,3))))</f>
        <v>0.004</v>
      </c>
      <c r="N8" s="45">
        <v>116</v>
      </c>
      <c r="O8" s="35">
        <f aca="true" t="shared" si="2" ref="O8:O21">IF(ISERROR(M8*N8),"",M8*N8)</f>
        <v>0.464</v>
      </c>
      <c r="P8" s="45">
        <v>90</v>
      </c>
      <c r="Q8" s="35">
        <f aca="true" t="shared" si="3" ref="Q8:Q21">IF(ISERROR(P8*M8),"",P8*M8)</f>
        <v>0.36</v>
      </c>
      <c r="R8" s="40">
        <f aca="true" t="shared" si="4" ref="R8:R21">IF(P8&gt;0,(N8-P8),"")</f>
        <v>26</v>
      </c>
      <c r="S8" s="71">
        <f aca="true" t="shared" si="5" ref="S8:S21">IF(ISERROR(O8-Q8),"",O8-Q8)</f>
        <v>0.10400000000000004</v>
      </c>
      <c r="T8" s="72"/>
    </row>
    <row r="9" spans="1:20" ht="30.75" customHeight="1">
      <c r="A9" s="14"/>
      <c r="B9" s="43"/>
      <c r="C9" s="44"/>
      <c r="D9" s="44"/>
      <c r="E9" s="45"/>
      <c r="F9" s="46"/>
      <c r="G9" s="35">
        <f t="shared" si="0"/>
      </c>
      <c r="H9" s="47"/>
      <c r="I9" s="42">
        <f aca="true" t="shared" si="6" ref="I9:I21">IF(ISERROR(O9/G9),"",O9/G9)</f>
      </c>
      <c r="J9" s="48"/>
      <c r="K9" s="49"/>
      <c r="L9" s="50"/>
      <c r="M9" s="70">
        <f t="shared" si="1"/>
      </c>
      <c r="N9" s="45"/>
      <c r="O9" s="35">
        <f t="shared" si="2"/>
      </c>
      <c r="P9" s="45"/>
      <c r="Q9" s="35">
        <f t="shared" si="3"/>
      </c>
      <c r="R9" s="40">
        <f t="shared" si="4"/>
      </c>
      <c r="S9" s="71">
        <f t="shared" si="5"/>
      </c>
      <c r="T9" s="72"/>
    </row>
    <row r="10" spans="1:20" ht="30.75" customHeight="1">
      <c r="A10" s="14"/>
      <c r="B10" s="43"/>
      <c r="C10" s="44"/>
      <c r="D10" s="44"/>
      <c r="E10" s="45"/>
      <c r="F10" s="46"/>
      <c r="G10" s="35">
        <f t="shared" si="0"/>
      </c>
      <c r="H10" s="47"/>
      <c r="I10" s="42">
        <f t="shared" si="6"/>
      </c>
      <c r="J10" s="48"/>
      <c r="K10" s="49"/>
      <c r="L10" s="50"/>
      <c r="M10" s="70">
        <f t="shared" si="1"/>
      </c>
      <c r="N10" s="45"/>
      <c r="O10" s="35">
        <f t="shared" si="2"/>
      </c>
      <c r="P10" s="45"/>
      <c r="Q10" s="35">
        <f t="shared" si="3"/>
      </c>
      <c r="R10" s="40">
        <f t="shared" si="4"/>
      </c>
      <c r="S10" s="71">
        <f t="shared" si="5"/>
      </c>
      <c r="T10" s="72"/>
    </row>
    <row r="11" spans="1:20" ht="30.75" customHeight="1">
      <c r="A11" s="14"/>
      <c r="B11" s="43"/>
      <c r="C11" s="44"/>
      <c r="D11" s="44"/>
      <c r="E11" s="45"/>
      <c r="F11" s="46"/>
      <c r="G11" s="35">
        <f t="shared" si="0"/>
      </c>
      <c r="H11" s="47"/>
      <c r="I11" s="42">
        <f>IF(ISERROR(O11/G11),"",O11/G11)</f>
      </c>
      <c r="J11" s="48"/>
      <c r="K11" s="49"/>
      <c r="L11" s="50"/>
      <c r="M11" s="70">
        <f t="shared" si="1"/>
      </c>
      <c r="N11" s="45"/>
      <c r="O11" s="35">
        <f t="shared" si="2"/>
      </c>
      <c r="P11" s="45"/>
      <c r="Q11" s="35">
        <f t="shared" si="3"/>
      </c>
      <c r="R11" s="40">
        <f t="shared" si="4"/>
      </c>
      <c r="S11" s="71">
        <f t="shared" si="5"/>
      </c>
      <c r="T11" s="72"/>
    </row>
    <row r="12" spans="1:20" ht="30.75" customHeight="1">
      <c r="A12" s="14"/>
      <c r="B12" s="43"/>
      <c r="C12" s="44"/>
      <c r="D12" s="44"/>
      <c r="E12" s="45"/>
      <c r="F12" s="46"/>
      <c r="G12" s="35">
        <f>IF((ROUNDDOWN(E12*F12*F12/1000000,3))=0,"",((ROUNDDOWN(E12*F12*F12/1000000,3))))</f>
      </c>
      <c r="H12" s="47"/>
      <c r="I12" s="42">
        <f>IF(ISERROR(O12/G12),"",O12/G12)</f>
      </c>
      <c r="J12" s="48"/>
      <c r="K12" s="49"/>
      <c r="L12" s="50"/>
      <c r="M12" s="70">
        <f t="shared" si="1"/>
      </c>
      <c r="N12" s="45"/>
      <c r="O12" s="35">
        <f t="shared" si="2"/>
      </c>
      <c r="P12" s="45"/>
      <c r="Q12" s="35">
        <f t="shared" si="3"/>
      </c>
      <c r="R12" s="40">
        <f t="shared" si="4"/>
      </c>
      <c r="S12" s="71">
        <f t="shared" si="5"/>
      </c>
      <c r="T12" s="72"/>
    </row>
    <row r="13" spans="1:20" ht="30.75" customHeight="1">
      <c r="A13" s="14"/>
      <c r="B13" s="43"/>
      <c r="C13" s="44"/>
      <c r="D13" s="44"/>
      <c r="E13" s="45"/>
      <c r="F13" s="46"/>
      <c r="G13" s="35">
        <f t="shared" si="0"/>
      </c>
      <c r="H13" s="47"/>
      <c r="I13" s="42">
        <f t="shared" si="6"/>
      </c>
      <c r="J13" s="48"/>
      <c r="K13" s="49"/>
      <c r="L13" s="50"/>
      <c r="M13" s="70">
        <f t="shared" si="1"/>
      </c>
      <c r="N13" s="45"/>
      <c r="O13" s="35">
        <f t="shared" si="2"/>
      </c>
      <c r="P13" s="45"/>
      <c r="Q13" s="35">
        <f t="shared" si="3"/>
      </c>
      <c r="R13" s="40">
        <f t="shared" si="4"/>
      </c>
      <c r="S13" s="71">
        <f t="shared" si="5"/>
      </c>
      <c r="T13" s="41"/>
    </row>
    <row r="14" spans="1:20" ht="30.75" customHeight="1">
      <c r="A14" s="14"/>
      <c r="B14" s="43"/>
      <c r="C14" s="44"/>
      <c r="D14" s="44"/>
      <c r="E14" s="45"/>
      <c r="F14" s="46"/>
      <c r="G14" s="35">
        <f t="shared" si="0"/>
      </c>
      <c r="H14" s="47"/>
      <c r="I14" s="42">
        <f t="shared" si="6"/>
      </c>
      <c r="J14" s="48"/>
      <c r="K14" s="49"/>
      <c r="L14" s="50"/>
      <c r="M14" s="70">
        <f t="shared" si="1"/>
      </c>
      <c r="N14" s="45"/>
      <c r="O14" s="35">
        <f t="shared" si="2"/>
      </c>
      <c r="P14" s="45"/>
      <c r="Q14" s="35">
        <f t="shared" si="3"/>
      </c>
      <c r="R14" s="40">
        <f t="shared" si="4"/>
      </c>
      <c r="S14" s="71">
        <f t="shared" si="5"/>
      </c>
      <c r="T14" s="41"/>
    </row>
    <row r="15" spans="1:20" ht="30.75" customHeight="1">
      <c r="A15" s="14"/>
      <c r="B15" s="43"/>
      <c r="C15" s="44"/>
      <c r="D15" s="44"/>
      <c r="E15" s="45"/>
      <c r="F15" s="46"/>
      <c r="G15" s="35">
        <f t="shared" si="0"/>
      </c>
      <c r="H15" s="47"/>
      <c r="I15" s="42">
        <f t="shared" si="6"/>
      </c>
      <c r="J15" s="48"/>
      <c r="K15" s="49"/>
      <c r="L15" s="50"/>
      <c r="M15" s="70">
        <f t="shared" si="1"/>
      </c>
      <c r="N15" s="45"/>
      <c r="O15" s="35">
        <f t="shared" si="2"/>
      </c>
      <c r="P15" s="45"/>
      <c r="Q15" s="35">
        <f t="shared" si="3"/>
      </c>
      <c r="R15" s="40">
        <f t="shared" si="4"/>
      </c>
      <c r="S15" s="71">
        <f t="shared" si="5"/>
      </c>
      <c r="T15" s="41"/>
    </row>
    <row r="16" spans="1:20" ht="30.75" customHeight="1">
      <c r="A16" s="14"/>
      <c r="B16" s="43"/>
      <c r="C16" s="44"/>
      <c r="D16" s="44"/>
      <c r="E16" s="45"/>
      <c r="F16" s="46"/>
      <c r="G16" s="35">
        <f t="shared" si="0"/>
      </c>
      <c r="H16" s="47"/>
      <c r="I16" s="42">
        <f t="shared" si="6"/>
      </c>
      <c r="J16" s="48"/>
      <c r="K16" s="49"/>
      <c r="L16" s="50"/>
      <c r="M16" s="70">
        <f t="shared" si="1"/>
      </c>
      <c r="N16" s="45"/>
      <c r="O16" s="35">
        <f t="shared" si="2"/>
      </c>
      <c r="P16" s="45"/>
      <c r="Q16" s="35">
        <f t="shared" si="3"/>
      </c>
      <c r="R16" s="40">
        <f t="shared" si="4"/>
      </c>
      <c r="S16" s="71">
        <f t="shared" si="5"/>
      </c>
      <c r="T16" s="41"/>
    </row>
    <row r="17" spans="1:20" ht="30.75" customHeight="1">
      <c r="A17" s="14"/>
      <c r="B17" s="43"/>
      <c r="C17" s="44"/>
      <c r="D17" s="44"/>
      <c r="E17" s="45"/>
      <c r="F17" s="46"/>
      <c r="G17" s="35">
        <f t="shared" si="0"/>
      </c>
      <c r="H17" s="47"/>
      <c r="I17" s="42">
        <f t="shared" si="6"/>
      </c>
      <c r="J17" s="48"/>
      <c r="K17" s="49"/>
      <c r="L17" s="50"/>
      <c r="M17" s="70">
        <f t="shared" si="1"/>
      </c>
      <c r="N17" s="45"/>
      <c r="O17" s="35">
        <f t="shared" si="2"/>
      </c>
      <c r="P17" s="45"/>
      <c r="Q17" s="35">
        <f t="shared" si="3"/>
      </c>
      <c r="R17" s="40">
        <f t="shared" si="4"/>
      </c>
      <c r="S17" s="71">
        <f t="shared" si="5"/>
      </c>
      <c r="T17" s="41"/>
    </row>
    <row r="18" spans="1:20" ht="30.75" customHeight="1">
      <c r="A18" s="14"/>
      <c r="B18" s="43"/>
      <c r="C18" s="44"/>
      <c r="D18" s="44"/>
      <c r="E18" s="45"/>
      <c r="F18" s="46"/>
      <c r="G18" s="35">
        <f t="shared" si="0"/>
      </c>
      <c r="H18" s="47"/>
      <c r="I18" s="42">
        <f t="shared" si="6"/>
      </c>
      <c r="J18" s="48"/>
      <c r="K18" s="49"/>
      <c r="L18" s="50"/>
      <c r="M18" s="70">
        <f t="shared" si="1"/>
      </c>
      <c r="N18" s="45"/>
      <c r="O18" s="35">
        <f t="shared" si="2"/>
      </c>
      <c r="P18" s="45"/>
      <c r="Q18" s="35">
        <f t="shared" si="3"/>
      </c>
      <c r="R18" s="40">
        <f t="shared" si="4"/>
      </c>
      <c r="S18" s="71">
        <f t="shared" si="5"/>
      </c>
      <c r="T18" s="41"/>
    </row>
    <row r="19" spans="1:20" ht="30.75" customHeight="1">
      <c r="A19" s="14"/>
      <c r="B19" s="43"/>
      <c r="C19" s="44"/>
      <c r="D19" s="44"/>
      <c r="E19" s="45"/>
      <c r="F19" s="46"/>
      <c r="G19" s="35">
        <f t="shared" si="0"/>
      </c>
      <c r="H19" s="47"/>
      <c r="I19" s="42">
        <f t="shared" si="6"/>
      </c>
      <c r="J19" s="48"/>
      <c r="K19" s="49"/>
      <c r="L19" s="50"/>
      <c r="M19" s="70">
        <f t="shared" si="1"/>
      </c>
      <c r="N19" s="45"/>
      <c r="O19" s="35">
        <f t="shared" si="2"/>
      </c>
      <c r="P19" s="45"/>
      <c r="Q19" s="35">
        <f t="shared" si="3"/>
      </c>
      <c r="R19" s="40">
        <f t="shared" si="4"/>
      </c>
      <c r="S19" s="71">
        <f t="shared" si="5"/>
      </c>
      <c r="T19" s="41"/>
    </row>
    <row r="20" spans="1:20" ht="30.75" customHeight="1">
      <c r="A20" s="14"/>
      <c r="B20" s="43"/>
      <c r="C20" s="44"/>
      <c r="D20" s="44"/>
      <c r="E20" s="45"/>
      <c r="F20" s="46"/>
      <c r="G20" s="35">
        <f t="shared" si="0"/>
      </c>
      <c r="H20" s="47"/>
      <c r="I20" s="42">
        <f t="shared" si="6"/>
      </c>
      <c r="J20" s="48"/>
      <c r="K20" s="49"/>
      <c r="L20" s="50"/>
      <c r="M20" s="70">
        <f t="shared" si="1"/>
      </c>
      <c r="N20" s="45"/>
      <c r="O20" s="35">
        <f t="shared" si="2"/>
      </c>
      <c r="P20" s="45"/>
      <c r="Q20" s="35">
        <f t="shared" si="3"/>
      </c>
      <c r="R20" s="40">
        <f t="shared" si="4"/>
      </c>
      <c r="S20" s="71">
        <f t="shared" si="5"/>
      </c>
      <c r="T20" s="41"/>
    </row>
    <row r="21" spans="1:20" ht="30.75" customHeight="1" thickBot="1">
      <c r="A21" s="51"/>
      <c r="B21" s="52"/>
      <c r="C21" s="53"/>
      <c r="D21" s="53"/>
      <c r="E21" s="54"/>
      <c r="F21" s="55"/>
      <c r="G21" s="56">
        <f t="shared" si="0"/>
      </c>
      <c r="H21" s="73"/>
      <c r="I21" s="57">
        <f t="shared" si="6"/>
      </c>
      <c r="J21" s="58"/>
      <c r="K21" s="59"/>
      <c r="L21" s="60"/>
      <c r="M21" s="74">
        <f t="shared" si="1"/>
      </c>
      <c r="N21" s="61"/>
      <c r="O21" s="56">
        <f t="shared" si="2"/>
      </c>
      <c r="P21" s="61"/>
      <c r="Q21" s="56">
        <f t="shared" si="3"/>
      </c>
      <c r="R21" s="75">
        <f t="shared" si="4"/>
      </c>
      <c r="S21" s="76">
        <f t="shared" si="5"/>
      </c>
      <c r="T21" s="41"/>
    </row>
    <row r="22" spans="1:21" ht="27" customHeight="1" thickTop="1">
      <c r="A22" s="62"/>
      <c r="B22" s="63" t="s">
        <v>6</v>
      </c>
      <c r="C22" s="63"/>
      <c r="D22" s="63"/>
      <c r="E22" s="64"/>
      <c r="F22" s="64"/>
      <c r="G22" s="1"/>
      <c r="H22" s="63"/>
      <c r="I22" s="65"/>
      <c r="J22" s="65"/>
      <c r="K22" s="65"/>
      <c r="L22" s="66"/>
      <c r="M22" s="1"/>
      <c r="N22" s="1">
        <f aca="true" t="shared" si="7" ref="N22:S22">IF(SUM(N7:N21)=0,"",(SUM(N7:N21)))</f>
        <v>116</v>
      </c>
      <c r="O22" s="2">
        <f t="shared" si="7"/>
        <v>0.464</v>
      </c>
      <c r="P22" s="1">
        <f t="shared" si="7"/>
        <v>90</v>
      </c>
      <c r="Q22" s="2">
        <f t="shared" si="7"/>
        <v>0.36</v>
      </c>
      <c r="R22" s="3">
        <f t="shared" si="7"/>
        <v>26</v>
      </c>
      <c r="S22" s="4">
        <f t="shared" si="7"/>
        <v>0.10400000000000004</v>
      </c>
      <c r="T22" s="95"/>
      <c r="U22" s="96"/>
    </row>
    <row r="23" spans="2:19" ht="25.5" customHeight="1">
      <c r="B23" s="78" t="s">
        <v>26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2:19" ht="25.5" customHeight="1">
      <c r="B24" s="78" t="s">
        <v>27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8" ht="24" customHeight="1">
      <c r="A25" s="8"/>
      <c r="R25" s="68" t="s">
        <v>38</v>
      </c>
    </row>
    <row r="26" spans="1:19" ht="24" customHeight="1">
      <c r="A26" s="69" t="s">
        <v>30</v>
      </c>
      <c r="C26" s="7"/>
      <c r="L26" s="8" t="s">
        <v>8</v>
      </c>
      <c r="N26" s="84">
        <v>41450</v>
      </c>
      <c r="O26" s="85"/>
      <c r="P26" s="86"/>
      <c r="R26" s="10" t="s">
        <v>29</v>
      </c>
      <c r="S26" s="11">
        <v>2</v>
      </c>
    </row>
    <row r="27" spans="12:16" ht="24" customHeight="1">
      <c r="L27" s="9" t="s">
        <v>35</v>
      </c>
      <c r="N27" s="84">
        <v>41445</v>
      </c>
      <c r="O27" s="85"/>
      <c r="P27" s="86"/>
    </row>
    <row r="28" spans="1:20" ht="26.25" customHeight="1">
      <c r="A28" s="87" t="s">
        <v>9</v>
      </c>
      <c r="B28" s="87"/>
      <c r="C28" s="87"/>
      <c r="D28" s="87"/>
      <c r="E28" s="87"/>
      <c r="F28" s="87"/>
      <c r="G28" s="87"/>
      <c r="H28" s="87"/>
      <c r="I28" s="87"/>
      <c r="J28" s="88" t="s">
        <v>10</v>
      </c>
      <c r="K28" s="89"/>
      <c r="L28" s="89"/>
      <c r="M28" s="90"/>
      <c r="N28" s="83" t="s">
        <v>7</v>
      </c>
      <c r="O28" s="83"/>
      <c r="P28" s="83" t="s">
        <v>11</v>
      </c>
      <c r="Q28" s="83"/>
      <c r="R28" s="83" t="s">
        <v>12</v>
      </c>
      <c r="S28" s="83" t="s">
        <v>13</v>
      </c>
      <c r="T28" s="5"/>
    </row>
    <row r="29" spans="1:20" ht="29.25" customHeight="1">
      <c r="A29" s="79" t="s">
        <v>34</v>
      </c>
      <c r="B29" s="80" t="s">
        <v>0</v>
      </c>
      <c r="C29" s="80" t="s">
        <v>14</v>
      </c>
      <c r="D29" s="80" t="s">
        <v>1</v>
      </c>
      <c r="E29" s="15" t="s">
        <v>15</v>
      </c>
      <c r="F29" s="16" t="s">
        <v>16</v>
      </c>
      <c r="G29" s="17" t="s">
        <v>39</v>
      </c>
      <c r="H29" s="81" t="s">
        <v>4</v>
      </c>
      <c r="I29" s="15" t="s">
        <v>41</v>
      </c>
      <c r="J29" s="18" t="s">
        <v>17</v>
      </c>
      <c r="K29" s="15" t="s">
        <v>18</v>
      </c>
      <c r="L29" s="16" t="s">
        <v>19</v>
      </c>
      <c r="M29" s="19" t="s">
        <v>40</v>
      </c>
      <c r="N29" s="20" t="s">
        <v>44</v>
      </c>
      <c r="O29" s="12" t="s">
        <v>47</v>
      </c>
      <c r="P29" s="20" t="s">
        <v>45</v>
      </c>
      <c r="Q29" s="12" t="s">
        <v>42</v>
      </c>
      <c r="R29" s="13" t="s">
        <v>46</v>
      </c>
      <c r="S29" s="21" t="s">
        <v>43</v>
      </c>
      <c r="T29" s="5"/>
    </row>
    <row r="30" spans="1:20" ht="20.25" customHeight="1">
      <c r="A30" s="79"/>
      <c r="B30" s="80"/>
      <c r="C30" s="80"/>
      <c r="D30" s="80"/>
      <c r="E30" s="22" t="s">
        <v>2</v>
      </c>
      <c r="F30" s="23" t="s">
        <v>3</v>
      </c>
      <c r="G30" s="24" t="s">
        <v>20</v>
      </c>
      <c r="H30" s="82"/>
      <c r="I30" s="25" t="s">
        <v>21</v>
      </c>
      <c r="J30" s="26" t="s">
        <v>5</v>
      </c>
      <c r="K30" s="22" t="s">
        <v>5</v>
      </c>
      <c r="L30" s="27" t="s">
        <v>22</v>
      </c>
      <c r="M30" s="24" t="s">
        <v>23</v>
      </c>
      <c r="N30" s="28" t="s">
        <v>24</v>
      </c>
      <c r="O30" s="24" t="s">
        <v>25</v>
      </c>
      <c r="P30" s="28" t="s">
        <v>24</v>
      </c>
      <c r="Q30" s="24" t="s">
        <v>25</v>
      </c>
      <c r="R30" s="29" t="s">
        <v>24</v>
      </c>
      <c r="S30" s="30" t="s">
        <v>25</v>
      </c>
      <c r="T30" s="5"/>
    </row>
    <row r="31" spans="1:20" ht="30.75" customHeight="1">
      <c r="A31" s="14" t="s">
        <v>33</v>
      </c>
      <c r="B31" s="31" t="s">
        <v>31</v>
      </c>
      <c r="C31" s="32">
        <v>1886</v>
      </c>
      <c r="D31" s="32" t="s">
        <v>37</v>
      </c>
      <c r="E31" s="33">
        <v>400</v>
      </c>
      <c r="F31" s="33">
        <v>44</v>
      </c>
      <c r="G31" s="35">
        <f>IF((ROUNDDOWN(E31*F31*F31/1000000,3))=0,"",((ROUNDDOWN(E31*F31*F31/1000000,3))))</f>
        <v>0.774</v>
      </c>
      <c r="H31" s="32" t="s">
        <v>48</v>
      </c>
      <c r="I31" s="14" t="s">
        <v>28</v>
      </c>
      <c r="J31" s="38">
        <v>210</v>
      </c>
      <c r="K31" s="38">
        <v>1880</v>
      </c>
      <c r="L31" s="38">
        <v>12</v>
      </c>
      <c r="M31" s="35">
        <f>IF((ROUNDDOWN(J31*K31*L31/1000000000,3))=0,"",((ROUNDDOWN(J31*K31*L31/1000000000,3))))</f>
        <v>0.004</v>
      </c>
      <c r="N31" s="45">
        <v>26</v>
      </c>
      <c r="O31" s="35">
        <f>IF(ISERROR(M31*N31),"",M31*N31)</f>
        <v>0.10400000000000001</v>
      </c>
      <c r="P31" s="45">
        <v>26</v>
      </c>
      <c r="Q31" s="35">
        <f>IF(ISERROR(P31*M31),"",P31*M31)</f>
        <v>0.10400000000000001</v>
      </c>
      <c r="R31" s="45">
        <f>IF(P31&gt;0,(N31-P31),"")</f>
        <v>0</v>
      </c>
      <c r="S31" s="71">
        <f>IF(ISERROR(O31-Q31),"",O31-Q31)</f>
        <v>0</v>
      </c>
      <c r="T31" s="41"/>
    </row>
    <row r="32" spans="1:20" ht="30.75" customHeight="1">
      <c r="A32" s="14"/>
      <c r="B32" s="31" t="s">
        <v>32</v>
      </c>
      <c r="C32" s="32">
        <v>1886</v>
      </c>
      <c r="D32" s="32" t="s">
        <v>37</v>
      </c>
      <c r="E32" s="33">
        <v>400</v>
      </c>
      <c r="F32" s="33">
        <v>46</v>
      </c>
      <c r="G32" s="35">
        <f aca="true" t="shared" si="8" ref="G32:G45">IF((ROUNDDOWN(E32*F32*F32/1000000,3))=0,"",((ROUNDDOWN(E32*F32*F32/1000000,3))))</f>
        <v>0.846</v>
      </c>
      <c r="H32" s="32" t="s">
        <v>48</v>
      </c>
      <c r="I32" s="42">
        <f>IF(ISERROR(O32/G32),"",O32/G32)</f>
        <v>0.5957446808510638</v>
      </c>
      <c r="J32" s="38">
        <v>210</v>
      </c>
      <c r="K32" s="38">
        <v>1880</v>
      </c>
      <c r="L32" s="38">
        <v>12</v>
      </c>
      <c r="M32" s="35">
        <f aca="true" t="shared" si="9" ref="M32:M45">IF((ROUNDDOWN(J32*K32*L32/1000000000,3))=0,"",((ROUNDDOWN(J32*K32*L32/1000000000,3))))</f>
        <v>0.004</v>
      </c>
      <c r="N32" s="45">
        <v>126</v>
      </c>
      <c r="O32" s="35">
        <f aca="true" t="shared" si="10" ref="O32:O45">IF(ISERROR(M32*N32),"",M32*N32)</f>
        <v>0.504</v>
      </c>
      <c r="P32" s="45">
        <v>64</v>
      </c>
      <c r="Q32" s="35">
        <f aca="true" t="shared" si="11" ref="Q32:Q45">IF(ISERROR(P32*M32),"",P32*M32)</f>
        <v>0.256</v>
      </c>
      <c r="R32" s="45">
        <f aca="true" t="shared" si="12" ref="R32:R45">IF(P32&gt;0,(N32-P32),"")</f>
        <v>62</v>
      </c>
      <c r="S32" s="71">
        <f aca="true" t="shared" si="13" ref="S32:S45">IF(ISERROR(O32-Q32),"",O32-Q32)</f>
        <v>0.248</v>
      </c>
      <c r="T32" s="41"/>
    </row>
    <row r="33" spans="1:20" ht="30.75" customHeight="1">
      <c r="A33" s="14"/>
      <c r="B33" s="43"/>
      <c r="C33" s="44"/>
      <c r="D33" s="44"/>
      <c r="E33" s="45"/>
      <c r="F33" s="45"/>
      <c r="G33" s="35">
        <f t="shared" si="8"/>
      </c>
      <c r="H33" s="44"/>
      <c r="I33" s="42">
        <f aca="true" t="shared" si="14" ref="I33:I45">IF(ISERROR(O33/G33),"",O33/G33)</f>
      </c>
      <c r="J33" s="49"/>
      <c r="K33" s="49"/>
      <c r="L33" s="49"/>
      <c r="M33" s="35">
        <f t="shared" si="9"/>
      </c>
      <c r="N33" s="45"/>
      <c r="O33" s="35">
        <f t="shared" si="10"/>
      </c>
      <c r="P33" s="45"/>
      <c r="Q33" s="35">
        <f t="shared" si="11"/>
      </c>
      <c r="R33" s="45">
        <f t="shared" si="12"/>
      </c>
      <c r="S33" s="71">
        <f t="shared" si="13"/>
      </c>
      <c r="T33" s="41"/>
    </row>
    <row r="34" spans="1:20" ht="30.75" customHeight="1">
      <c r="A34" s="14"/>
      <c r="B34" s="43"/>
      <c r="C34" s="44"/>
      <c r="D34" s="44"/>
      <c r="E34" s="45"/>
      <c r="F34" s="45"/>
      <c r="G34" s="35">
        <f t="shared" si="8"/>
      </c>
      <c r="H34" s="44"/>
      <c r="I34" s="42">
        <f t="shared" si="14"/>
      </c>
      <c r="J34" s="49"/>
      <c r="K34" s="49"/>
      <c r="L34" s="49"/>
      <c r="M34" s="35">
        <f t="shared" si="9"/>
      </c>
      <c r="N34" s="45"/>
      <c r="O34" s="35">
        <f t="shared" si="10"/>
      </c>
      <c r="P34" s="45"/>
      <c r="Q34" s="35">
        <f t="shared" si="11"/>
      </c>
      <c r="R34" s="45">
        <f t="shared" si="12"/>
      </c>
      <c r="S34" s="71">
        <f t="shared" si="13"/>
      </c>
      <c r="T34" s="41"/>
    </row>
    <row r="35" spans="1:20" ht="30.75" customHeight="1">
      <c r="A35" s="14"/>
      <c r="B35" s="43"/>
      <c r="C35" s="44"/>
      <c r="D35" s="44"/>
      <c r="E35" s="45"/>
      <c r="F35" s="45"/>
      <c r="G35" s="35">
        <f t="shared" si="8"/>
      </c>
      <c r="H35" s="44"/>
      <c r="I35" s="42">
        <f t="shared" si="14"/>
      </c>
      <c r="J35" s="49"/>
      <c r="K35" s="49"/>
      <c r="L35" s="49"/>
      <c r="M35" s="35">
        <f t="shared" si="9"/>
      </c>
      <c r="N35" s="45"/>
      <c r="O35" s="35">
        <f t="shared" si="10"/>
      </c>
      <c r="P35" s="45"/>
      <c r="Q35" s="35">
        <f t="shared" si="11"/>
      </c>
      <c r="R35" s="45">
        <f t="shared" si="12"/>
      </c>
      <c r="S35" s="71">
        <f t="shared" si="13"/>
      </c>
      <c r="T35" s="41"/>
    </row>
    <row r="36" spans="1:20" ht="30.75" customHeight="1">
      <c r="A36" s="14"/>
      <c r="B36" s="43"/>
      <c r="C36" s="44"/>
      <c r="D36" s="44"/>
      <c r="E36" s="45"/>
      <c r="F36" s="45"/>
      <c r="G36" s="35">
        <f t="shared" si="8"/>
      </c>
      <c r="H36" s="44"/>
      <c r="I36" s="42">
        <f t="shared" si="14"/>
      </c>
      <c r="J36" s="49"/>
      <c r="K36" s="49"/>
      <c r="L36" s="49"/>
      <c r="M36" s="35">
        <f t="shared" si="9"/>
      </c>
      <c r="N36" s="45"/>
      <c r="O36" s="35">
        <f t="shared" si="10"/>
      </c>
      <c r="P36" s="45"/>
      <c r="Q36" s="35">
        <f t="shared" si="11"/>
      </c>
      <c r="R36" s="45">
        <f t="shared" si="12"/>
      </c>
      <c r="S36" s="71">
        <f t="shared" si="13"/>
      </c>
      <c r="T36" s="41"/>
    </row>
    <row r="37" spans="1:20" ht="30.75" customHeight="1">
      <c r="A37" s="14"/>
      <c r="B37" s="43"/>
      <c r="C37" s="44"/>
      <c r="D37" s="44"/>
      <c r="E37" s="45"/>
      <c r="F37" s="45"/>
      <c r="G37" s="35">
        <f t="shared" si="8"/>
      </c>
      <c r="H37" s="44"/>
      <c r="I37" s="42">
        <f t="shared" si="14"/>
      </c>
      <c r="J37" s="49"/>
      <c r="K37" s="49"/>
      <c r="L37" s="49"/>
      <c r="M37" s="35">
        <f t="shared" si="9"/>
      </c>
      <c r="N37" s="45"/>
      <c r="O37" s="35">
        <f t="shared" si="10"/>
      </c>
      <c r="P37" s="45"/>
      <c r="Q37" s="35">
        <f t="shared" si="11"/>
      </c>
      <c r="R37" s="45">
        <f t="shared" si="12"/>
      </c>
      <c r="S37" s="71">
        <f t="shared" si="13"/>
      </c>
      <c r="T37" s="41"/>
    </row>
    <row r="38" spans="1:20" ht="30.75" customHeight="1">
      <c r="A38" s="14"/>
      <c r="B38" s="43"/>
      <c r="C38" s="44"/>
      <c r="D38" s="44"/>
      <c r="E38" s="45"/>
      <c r="F38" s="45"/>
      <c r="G38" s="35">
        <f t="shared" si="8"/>
      </c>
      <c r="H38" s="44"/>
      <c r="I38" s="42">
        <f t="shared" si="14"/>
      </c>
      <c r="J38" s="49"/>
      <c r="K38" s="49"/>
      <c r="L38" s="49"/>
      <c r="M38" s="35">
        <f t="shared" si="9"/>
      </c>
      <c r="N38" s="45"/>
      <c r="O38" s="35">
        <f t="shared" si="10"/>
      </c>
      <c r="P38" s="45"/>
      <c r="Q38" s="35">
        <f t="shared" si="11"/>
      </c>
      <c r="R38" s="45">
        <f t="shared" si="12"/>
      </c>
      <c r="S38" s="71">
        <f t="shared" si="13"/>
      </c>
      <c r="T38" s="41"/>
    </row>
    <row r="39" spans="1:20" ht="30.75" customHeight="1">
      <c r="A39" s="14"/>
      <c r="B39" s="43"/>
      <c r="C39" s="44"/>
      <c r="D39" s="44"/>
      <c r="E39" s="45"/>
      <c r="F39" s="45"/>
      <c r="G39" s="35">
        <f t="shared" si="8"/>
      </c>
      <c r="H39" s="44"/>
      <c r="I39" s="42">
        <f t="shared" si="14"/>
      </c>
      <c r="J39" s="49"/>
      <c r="K39" s="49"/>
      <c r="L39" s="49"/>
      <c r="M39" s="35">
        <f t="shared" si="9"/>
      </c>
      <c r="N39" s="45"/>
      <c r="O39" s="35">
        <f t="shared" si="10"/>
      </c>
      <c r="P39" s="45"/>
      <c r="Q39" s="35">
        <f t="shared" si="11"/>
      </c>
      <c r="R39" s="45">
        <f t="shared" si="12"/>
      </c>
      <c r="S39" s="71">
        <f t="shared" si="13"/>
      </c>
      <c r="T39" s="41"/>
    </row>
    <row r="40" spans="1:20" ht="30.75" customHeight="1">
      <c r="A40" s="14"/>
      <c r="B40" s="43"/>
      <c r="C40" s="44"/>
      <c r="D40" s="44"/>
      <c r="E40" s="45"/>
      <c r="F40" s="45"/>
      <c r="G40" s="35">
        <f t="shared" si="8"/>
      </c>
      <c r="H40" s="44"/>
      <c r="I40" s="42">
        <f t="shared" si="14"/>
      </c>
      <c r="J40" s="49"/>
      <c r="K40" s="49"/>
      <c r="L40" s="49"/>
      <c r="M40" s="35">
        <f t="shared" si="9"/>
      </c>
      <c r="N40" s="45"/>
      <c r="O40" s="35">
        <f t="shared" si="10"/>
      </c>
      <c r="P40" s="45"/>
      <c r="Q40" s="35">
        <f t="shared" si="11"/>
      </c>
      <c r="R40" s="45">
        <f t="shared" si="12"/>
      </c>
      <c r="S40" s="71">
        <f t="shared" si="13"/>
      </c>
      <c r="T40" s="41"/>
    </row>
    <row r="41" spans="1:20" ht="30.75" customHeight="1">
      <c r="A41" s="14"/>
      <c r="B41" s="43"/>
      <c r="C41" s="44"/>
      <c r="D41" s="44"/>
      <c r="E41" s="45"/>
      <c r="F41" s="45"/>
      <c r="G41" s="35">
        <f t="shared" si="8"/>
      </c>
      <c r="H41" s="44"/>
      <c r="I41" s="42">
        <f t="shared" si="14"/>
      </c>
      <c r="J41" s="49"/>
      <c r="K41" s="49"/>
      <c r="L41" s="49"/>
      <c r="M41" s="35">
        <f t="shared" si="9"/>
      </c>
      <c r="N41" s="45"/>
      <c r="O41" s="35">
        <f t="shared" si="10"/>
      </c>
      <c r="P41" s="45"/>
      <c r="Q41" s="35">
        <f t="shared" si="11"/>
      </c>
      <c r="R41" s="45">
        <f t="shared" si="12"/>
      </c>
      <c r="S41" s="71">
        <f t="shared" si="13"/>
      </c>
      <c r="T41" s="41"/>
    </row>
    <row r="42" spans="1:20" ht="30.75" customHeight="1">
      <c r="A42" s="14"/>
      <c r="B42" s="43"/>
      <c r="C42" s="44"/>
      <c r="D42" s="44"/>
      <c r="E42" s="45"/>
      <c r="F42" s="45"/>
      <c r="G42" s="35">
        <f t="shared" si="8"/>
      </c>
      <c r="H42" s="44"/>
      <c r="I42" s="42">
        <f t="shared" si="14"/>
      </c>
      <c r="J42" s="49"/>
      <c r="K42" s="49"/>
      <c r="L42" s="49"/>
      <c r="M42" s="35">
        <f t="shared" si="9"/>
      </c>
      <c r="N42" s="45"/>
      <c r="O42" s="35">
        <f t="shared" si="10"/>
      </c>
      <c r="P42" s="45"/>
      <c r="Q42" s="35">
        <f t="shared" si="11"/>
      </c>
      <c r="R42" s="45">
        <f t="shared" si="12"/>
      </c>
      <c r="S42" s="71">
        <f t="shared" si="13"/>
      </c>
      <c r="T42" s="41"/>
    </row>
    <row r="43" spans="1:20" ht="30.75" customHeight="1">
      <c r="A43" s="14"/>
      <c r="B43" s="43"/>
      <c r="C43" s="44"/>
      <c r="D43" s="44"/>
      <c r="E43" s="45"/>
      <c r="F43" s="45"/>
      <c r="G43" s="35">
        <f t="shared" si="8"/>
      </c>
      <c r="H43" s="44"/>
      <c r="I43" s="42">
        <f t="shared" si="14"/>
      </c>
      <c r="J43" s="49"/>
      <c r="K43" s="49"/>
      <c r="L43" s="49"/>
      <c r="M43" s="35">
        <f t="shared" si="9"/>
      </c>
      <c r="N43" s="45"/>
      <c r="O43" s="35">
        <f t="shared" si="10"/>
      </c>
      <c r="P43" s="45"/>
      <c r="Q43" s="35">
        <f t="shared" si="11"/>
      </c>
      <c r="R43" s="45">
        <f t="shared" si="12"/>
      </c>
      <c r="S43" s="71">
        <f t="shared" si="13"/>
      </c>
      <c r="T43" s="41"/>
    </row>
    <row r="44" spans="1:20" ht="30.75" customHeight="1">
      <c r="A44" s="14"/>
      <c r="B44" s="43"/>
      <c r="C44" s="44"/>
      <c r="D44" s="44"/>
      <c r="E44" s="45"/>
      <c r="F44" s="45"/>
      <c r="G44" s="35">
        <f t="shared" si="8"/>
      </c>
      <c r="H44" s="44"/>
      <c r="I44" s="42">
        <f t="shared" si="14"/>
      </c>
      <c r="J44" s="49"/>
      <c r="K44" s="49"/>
      <c r="L44" s="49"/>
      <c r="M44" s="35">
        <f t="shared" si="9"/>
      </c>
      <c r="N44" s="45"/>
      <c r="O44" s="35">
        <f t="shared" si="10"/>
      </c>
      <c r="P44" s="45"/>
      <c r="Q44" s="35">
        <f t="shared" si="11"/>
      </c>
      <c r="R44" s="45">
        <f t="shared" si="12"/>
      </c>
      <c r="S44" s="71">
        <f t="shared" si="13"/>
      </c>
      <c r="T44" s="41"/>
    </row>
    <row r="45" spans="1:20" ht="30.75" customHeight="1" thickBot="1">
      <c r="A45" s="51"/>
      <c r="B45" s="52"/>
      <c r="C45" s="53"/>
      <c r="D45" s="53"/>
      <c r="E45" s="54"/>
      <c r="F45" s="54"/>
      <c r="G45" s="56">
        <f t="shared" si="8"/>
      </c>
      <c r="H45" s="77"/>
      <c r="I45" s="57">
        <f t="shared" si="14"/>
      </c>
      <c r="J45" s="59"/>
      <c r="K45" s="59"/>
      <c r="L45" s="59"/>
      <c r="M45" s="56">
        <f t="shared" si="9"/>
      </c>
      <c r="N45" s="61"/>
      <c r="O45" s="56">
        <f t="shared" si="10"/>
      </c>
      <c r="P45" s="61"/>
      <c r="Q45" s="56">
        <f t="shared" si="11"/>
      </c>
      <c r="R45" s="61">
        <f t="shared" si="12"/>
      </c>
      <c r="S45" s="76">
        <f t="shared" si="13"/>
      </c>
      <c r="T45" s="41"/>
    </row>
    <row r="46" spans="1:21" ht="27" customHeight="1" thickTop="1">
      <c r="A46" s="62"/>
      <c r="B46" s="63" t="s">
        <v>6</v>
      </c>
      <c r="C46" s="63"/>
      <c r="D46" s="63"/>
      <c r="E46" s="64"/>
      <c r="F46" s="64"/>
      <c r="G46" s="1"/>
      <c r="H46" s="62"/>
      <c r="I46" s="65"/>
      <c r="J46" s="65"/>
      <c r="K46" s="65"/>
      <c r="L46" s="66"/>
      <c r="M46" s="1"/>
      <c r="N46" s="1">
        <f aca="true" t="shared" si="15" ref="N46:S46">IF(SUM(N31:N45)=0,"",(SUM(N31:N45)))</f>
        <v>152</v>
      </c>
      <c r="O46" s="2">
        <f t="shared" si="15"/>
        <v>0.608</v>
      </c>
      <c r="P46" s="1">
        <f t="shared" si="15"/>
        <v>90</v>
      </c>
      <c r="Q46" s="2">
        <f t="shared" si="15"/>
        <v>0.36</v>
      </c>
      <c r="R46" s="3">
        <f t="shared" si="15"/>
        <v>62</v>
      </c>
      <c r="S46" s="4">
        <f t="shared" si="15"/>
        <v>0.248</v>
      </c>
      <c r="T46" s="95"/>
      <c r="U46" s="96"/>
    </row>
    <row r="47" spans="2:19" ht="25.5" customHeight="1">
      <c r="B47" s="78" t="s">
        <v>26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2:19" ht="25.5" customHeight="1">
      <c r="B48" s="78" t="s">
        <v>27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</sheetData>
  <sheetProtection/>
  <mergeCells count="28">
    <mergeCell ref="N2:P2"/>
    <mergeCell ref="N3:P3"/>
    <mergeCell ref="A4:I4"/>
    <mergeCell ref="J4:M4"/>
    <mergeCell ref="N4:O4"/>
    <mergeCell ref="P4:Q4"/>
    <mergeCell ref="R4:S4"/>
    <mergeCell ref="A5:A6"/>
    <mergeCell ref="B5:B6"/>
    <mergeCell ref="C5:C6"/>
    <mergeCell ref="D5:D6"/>
    <mergeCell ref="H5:H6"/>
    <mergeCell ref="P28:Q28"/>
    <mergeCell ref="B23:S23"/>
    <mergeCell ref="B24:S24"/>
    <mergeCell ref="N26:P26"/>
    <mergeCell ref="N27:P27"/>
    <mergeCell ref="R28:S28"/>
    <mergeCell ref="A28:I28"/>
    <mergeCell ref="J28:M28"/>
    <mergeCell ref="N28:O28"/>
    <mergeCell ref="B48:S48"/>
    <mergeCell ref="A29:A30"/>
    <mergeCell ref="B29:B30"/>
    <mergeCell ref="C29:C30"/>
    <mergeCell ref="D29:D30"/>
    <mergeCell ref="H29:H30"/>
    <mergeCell ref="B47:S47"/>
  </mergeCells>
  <dataValidations count="2">
    <dataValidation allowBlank="1" showInputMessage="1" showErrorMessage="1" imeMode="on" sqref="D7:D21 H7:H21 H31:H45 D31:D45"/>
    <dataValidation allowBlank="1" showInputMessage="1" showErrorMessage="1" imeMode="off" sqref="B7:C21 E7:F21 J7:L21 N7:N21 P7:P21 R7:R21 R31:R45 P31:P45 N31:N45 J31:L45 E31:F45 B31:C45"/>
  </dataValidations>
  <printOptions/>
  <pageMargins left="0.787" right="0.787" top="0.86" bottom="0.24" header="0.46" footer="0.24"/>
  <pageSetup horizontalDpi="600" verticalDpi="600" orientation="landscape" paperSize="9" scale="74" r:id="rId2"/>
  <rowBreaks count="1" manualBreakCount="1">
    <brk id="24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2013-06-20T04:58:18Z</cp:lastPrinted>
  <dcterms:created xsi:type="dcterms:W3CDTF">2007-02-08T07:20:03Z</dcterms:created>
  <dcterms:modified xsi:type="dcterms:W3CDTF">2020-10-20T01:40:44Z</dcterms:modified>
  <cp:category/>
  <cp:version/>
  <cp:contentType/>
  <cp:contentStatus/>
</cp:coreProperties>
</file>